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  <c r="G7"/>
  <c r="H6"/>
  <c r="G6"/>
  <c r="G17"/>
  <c r="G18"/>
  <c r="F18"/>
  <c r="F17"/>
  <c r="F19"/>
  <c r="D15"/>
  <c r="J14"/>
  <c r="I14"/>
  <c r="H14"/>
  <c r="G14"/>
  <c r="J7"/>
  <c r="I7"/>
  <c r="H7"/>
  <c r="F7"/>
  <c r="F6"/>
  <c r="F5"/>
  <c r="I4"/>
  <c r="J4"/>
  <c r="H4"/>
  <c r="G4"/>
  <c r="F4"/>
  <c r="J18"/>
  <c r="I18"/>
  <c r="H1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<sst xmlns="http://schemas.openxmlformats.org/spreadsheetml/2006/main" count="40" uniqueCount="36">
  <si>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</si>
  <si>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</si>
  <si>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</si>
  <si>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</si>
  <si>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</si>
  <si>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</si>
  <si>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</si>
  <si>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</si>
  <si>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</si>
  <si>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</si>
  <si>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</si>
  <si>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</si>
  <si>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</si>
  <si>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</si>
  <si>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</si>
  <si>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</si>
  <si>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</si>
  <si>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</si>
  <si>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</si>
  <si>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</si>
  <si>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</si>
  <si>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</si>
  <si>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</si>
  <si>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</si>
  <si>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</si>
  <si>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</si>
  <si>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</si>
  <si>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</si>
  <si>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</si>
  <si>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Плов</t>
  </si>
  <si>
    <t>Компот из с/м черной смородины</t>
  </si>
  <si>
    <t xml:space="preserve"> Хлеб любительский </t>
  </si>
  <si>
    <t xml:space="preserve"> Хлеб писаревский</t>
  </si>
  <si>
    <t xml:space="preserve">овощи </t>
  </si>
  <si>
    <t>Помидор в нарезке</t>
  </si>
  <si>
    <t>Рыба тушеная в томате с овощами (горбуша)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</si>
</sst>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1;&#1090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C7">
            <v>42.59</v>
          </cell>
          <cell r="D7">
            <v>14.4</v>
          </cell>
          <cell r="E7">
            <v>19</v>
          </cell>
          <cell r="F7">
            <v>45.4</v>
          </cell>
          <cell r="G7">
            <v>418</v>
          </cell>
        </row>
        <row r="9">
          <cell r="C9">
            <v>8.14</v>
          </cell>
        </row>
        <row r="26">
          <cell r="A26" t="str">
            <v>Макароны с маслом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200</v>
      </c>
      <c r="F4" s="25">
        <f>'[1]сайт меню'!$C$7</f>
        <v>42.59</v>
      </c>
      <c r="G4" s="15">
        <f>'[1]сайт меню'!$G$7</f>
        <v>418</v>
      </c>
      <c r="H4" s="15">
        <f>'[1]сайт меню'!$D$7</f>
        <v>14.4</v>
      </c>
      <c r="I4" s="15">
        <f>'[1]сайт меню'!$E$7</f>
        <v>19</v>
      </c>
      <c r="J4" s="16">
        <f>'[1]сайт меню'!$F$7</f>
        <v>45.4</v>
      </c>
    </row>
    <row r="5" spans="1:10">
      <c r="A5" s="7"/>
      <c r="B5" s="1" t="s">
        <v>12</v>
      </c>
      <c r="C5" s="2"/>
      <c r="D5" s="35" t="s">
        <v>30</v>
      </c>
      <c r="E5" s="17">
        <v>200</v>
      </c>
      <c r="F5" s="26">
        <f>'[1]сайт меню'!$C$9</f>
        <v>8.14</v>
      </c>
      <c r="G5" s="17">
        <v>142</v>
      </c>
      <c r="H5" s="17">
        <v>0.3</v>
      </c>
      <c r="I5" s="17">
        <v>0</v>
      </c>
      <c r="J5" s="18">
        <v>8.5</v>
      </c>
    </row>
    <row r="6" spans="1:10">
      <c r="A6" s="7"/>
      <c r="B6" s="1" t="s">
        <v>23</v>
      </c>
      <c r="C6" s="2"/>
      <c r="D6" s="35" t="s">
        <v>31</v>
      </c>
      <c r="E6" s="39">
        <v>33</v>
      </c>
      <c r="F6" s="40">
        <f>0.033*53.08</f>
        <v>1.7516400000000001</v>
      </c>
      <c r="G6" s="41">
        <f>228/0.1*0.033</f>
        <v>75.240000000000009</v>
      </c>
      <c r="H6" s="41">
        <f>8.6/0.1*0.033</f>
        <v>2.8379999999999996</v>
      </c>
      <c r="I6" s="41">
        <v>0.35</v>
      </c>
      <c r="J6" s="41">
        <v>11.25</v>
      </c>
    </row>
    <row r="7" spans="1:10" ht="15" thickBot="1">
      <c r="A7" s="7"/>
      <c r="B7" s="35" t="s">
        <v>23</v>
      </c>
      <c r="C7" s="2"/>
      <c r="D7" s="35" t="s">
        <v>32</v>
      </c>
      <c r="E7" s="39">
        <v>70</v>
      </c>
      <c r="F7" s="40">
        <f>0.07*69</f>
        <v>4.83</v>
      </c>
      <c r="G7" s="41">
        <f>233.1/0.1*0.07</f>
        <v>163.17000000000002</v>
      </c>
      <c r="H7" s="42">
        <f>7.4/0.1*0.063</f>
        <v>4.6619999999999999</v>
      </c>
      <c r="I7" s="42">
        <f>1.1/0.1*0.063</f>
        <v>0.69300000000000006</v>
      </c>
      <c r="J7" s="42">
        <f>48.4/0.1*0.063</f>
        <v>30.491999999999997</v>
      </c>
    </row>
    <row r="8" spans="1:10" ht="15" thickBot="1">
      <c r="A8" s="8"/>
      <c r="B8" s="34" t="s">
        <v>33</v>
      </c>
      <c r="C8" s="9"/>
      <c r="D8" s="31" t="s">
        <v>34</v>
      </c>
      <c r="E8" s="19">
        <v>100</v>
      </c>
      <c r="F8" s="35">
        <v>8.16</v>
      </c>
      <c r="G8" s="19">
        <v>23</v>
      </c>
      <c r="H8" s="19">
        <v>0.8</v>
      </c>
      <c r="I8" s="19">
        <v>5</v>
      </c>
      <c r="J8" s="20">
        <v>16.760000000000002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>
        <f>F4+F5+F6+F7+F8</f>
        <v>65.471640000000008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5" t="s">
        <v>35</v>
      </c>
      <c r="E14" s="39">
        <v>120</v>
      </c>
      <c r="F14" s="41">
        <v>41.45</v>
      </c>
      <c r="G14" s="41">
        <f>231.09</f>
        <v>231.09</v>
      </c>
      <c r="H14" s="43">
        <f>11.4/0.07*0.12</f>
        <v>19.542857142857141</v>
      </c>
      <c r="I14" s="43">
        <f>7.9/0.07*0.12</f>
        <v>13.542857142857141</v>
      </c>
      <c r="J14" s="43">
        <f>4.5/0.07*0.12</f>
        <v>7.7142857142857126</v>
      </c>
    </row>
    <row r="15" spans="1:10">
      <c r="A15" s="7"/>
      <c r="B15" s="1" t="s">
        <v>18</v>
      </c>
      <c r="C15" s="2"/>
      <c r="D15" s="31" t="str">
        <f>'[1]сайт меню'!$A$26</f>
        <v>Макароны с маслом</v>
      </c>
      <c r="E15" s="17">
        <v>160</v>
      </c>
      <c r="F15" s="41">
        <v>8.8800000000000008</v>
      </c>
      <c r="G15" s="17">
        <v>285</v>
      </c>
      <c r="H15" s="43">
        <v>5</v>
      </c>
      <c r="I15" s="43">
        <v>5.3</v>
      </c>
      <c r="J15" s="43">
        <v>35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5" t="s">
        <v>31</v>
      </c>
      <c r="E17" s="39">
        <v>50</v>
      </c>
      <c r="F17" s="44">
        <f>0.05*53.08</f>
        <v>2.6539999999999999</v>
      </c>
      <c r="G17" s="41">
        <f>228/2</f>
        <v>114</v>
      </c>
      <c r="H17" s="17">
        <v>3.8</v>
      </c>
      <c r="I17" s="17">
        <v>0</v>
      </c>
      <c r="J17" s="18">
        <v>24.6</v>
      </c>
    </row>
    <row r="18" spans="1:10">
      <c r="A18" s="7"/>
      <c r="B18" s="1" t="s">
        <v>21</v>
      </c>
      <c r="C18" s="2"/>
      <c r="D18" s="35" t="s">
        <v>32</v>
      </c>
      <c r="E18" s="39">
        <v>63</v>
      </c>
      <c r="F18" s="45">
        <f>0.063*69</f>
        <v>4.3470000000000004</v>
      </c>
      <c r="G18" s="41">
        <f>233.1/2</f>
        <v>116.55</v>
      </c>
      <c r="H18" s="17">
        <f>7.4/0.1*0.035</f>
        <v>2.5900000000000003</v>
      </c>
      <c r="I18" s="17">
        <f>1.1/0.1*0.035</f>
        <v>0.38500000000000001</v>
      </c>
      <c r="J18" s="18">
        <f>48.4/0.1*0.035</f>
        <v>16.940000000000001</v>
      </c>
    </row>
    <row r="19" spans="1:10">
      <c r="A19" s="7"/>
      <c r="B19" s="29" t="s">
        <v>28</v>
      </c>
      <c r="C19" s="29"/>
      <c r="D19" s="35" t="s">
        <v>30</v>
      </c>
      <c r="E19" s="17">
        <v>200</v>
      </c>
      <c r="F19" s="26">
        <f>'[1]сайт меню'!$C$9</f>
        <v>8.14</v>
      </c>
      <c r="G19" s="17">
        <v>142</v>
      </c>
      <c r="H19" s="17">
        <v>0.3</v>
      </c>
      <c r="I19" s="17">
        <v>0</v>
      </c>
      <c r="J19" s="18">
        <v>8.5</v>
      </c>
    </row>
    <row r="20" spans="1:10" ht="15" thickBot="1">
      <c r="A20" s="8"/>
      <c r="B20" s="9"/>
      <c r="C20" s="9"/>
      <c r="D20" s="32"/>
      <c r="E20" s="19"/>
      <c r="F20" s="27">
        <f>F14+F15+F17+F18+F19</f>
        <v>65.471000000000004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2021-09-08T02:24:43Z</dcterms:modified>
</cp:coreProperties>
</file>